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<sst xmlns="http://schemas.openxmlformats.org/spreadsheetml/2006/main" count="170" uniqueCount="91">
  <si>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</si>
  <si>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</si>
  <si>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</si>
  <si>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</si>
  <si>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</si>
  <si>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</si>
  <si>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</si>
  <si>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</si>
  <si>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</si>
  <si>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</si>
  <si>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</si>
  <si>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</si>
  <si>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</si>
  <si>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</si>
  <si>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</si>
  <si>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</si>
  <si>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</si>
  <si>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</si>
  <si>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</si>
  <si>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</si>
  <si>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</si>
  <si>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</si>
  <si>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</si>
  <si>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</si>
  <si>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</si>
  <si>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</si>
  <si>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</si>
  <si>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</si>
  <si>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</si>
  <si>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</si>
  <si>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</si>
  <si>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</si>
  <si>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</si>
  <si>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</si>
  <si>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</si>
  <si>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</si>
  <si>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</si>
  <si>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</si>
  <si>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</si>
  <si>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</si>
  <si>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</si>
  <si>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</si>
  <si>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</si>
  <si>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</si>
  <si>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</si>
  <si>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</si>
  <si>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</si>
  <si>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</si>
  <si>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</si>
  <si>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</si>
  <si>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</si>
  <si>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</si>
  <si>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</si>
  <si>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</si>
  <si>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</si>
  <si>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</si>
  <si>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</si>
  <si>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</si>
  <si>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</si>
  <si>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</si>
  <si>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</si>
  <si>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</si>
  <si>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</si>
  <si>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</si>
  <si>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</si>
  <si>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</si>
  <si>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</si>
  <si>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</si>
  <si>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</si>
  <si>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</si>
  <si>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</si>
  <si>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</si>
  <si>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</si>
  <si>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</si>
  <si>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</si>
  <si>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</si>
  <si>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</si>
  <si>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</si>
  <si>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</si>
  <si>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</si>
  <si>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</si>
  <si>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>n/a</t>
  </si>
  <si>
    <t>Flood Warning System Rain and River-Level Gauges *  **</t>
  </si>
  <si>
    <t>*New Daleville gauge installed on Hwy 84 West on Choctawhatchee River.</t>
  </si>
  <si>
    <t>Page 1                                                                                  MONTHLY AND YEAR-TO-DATE RAINFALL - YEAR 2016</t>
  </si>
  <si>
    <t>Page 2                                                                                  MONTHLY AND YEAR-TO-DATE RAINFALL - YEAR 2016</t>
  </si>
  <si>
    <t>Daleville*</t>
  </si>
  <si>
    <t>River, Hwy. 84 W.</t>
  </si>
  <si>
    <t>Yellow River**</t>
  </si>
  <si>
    <t>**New gauge at Yellow River on Hwy. 84 began reporting month of February, 2015.</t>
  </si>
  <si>
    <t>AVERAGE MONTHLY AND YTD RAINFALL DATA FROM ALL GAUGES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</si>
</sst>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1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7" fillId="31" borderId="0" applyFont="0" applyBorder="0" applyAlignment="0"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7" borderId="10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1" fillId="0" borderId="13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/>
    </xf>
    <xf numFmtId="2" fontId="52" fillId="0" borderId="14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0" fontId="52" fillId="0" borderId="10" xfId="0" applyFont="1" applyBorder="1" applyAlignment="1">
      <alignment/>
    </xf>
    <xf numFmtId="2" fontId="52" fillId="0" borderId="16" xfId="0" applyNumberFormat="1" applyFont="1" applyBorder="1" applyAlignment="1">
      <alignment horizontal="center"/>
    </xf>
    <xf numFmtId="2" fontId="52" fillId="0" borderId="12" xfId="0" applyNumberFormat="1" applyFont="1" applyBorder="1" applyAlignment="1">
      <alignment horizontal="center"/>
    </xf>
    <xf numFmtId="2" fontId="52" fillId="0" borderId="10" xfId="0" applyNumberFormat="1" applyFont="1" applyBorder="1" applyAlignment="1">
      <alignment horizontal="center"/>
    </xf>
    <xf numFmtId="0" fontId="52" fillId="0" borderId="12" xfId="0" applyFont="1" applyFill="1" applyBorder="1" applyAlignment="1">
      <alignment/>
    </xf>
    <xf numFmtId="2" fontId="52" fillId="0" borderId="0" xfId="0" applyNumberFormat="1" applyFont="1" applyAlignment="1">
      <alignment horizontal="center"/>
    </xf>
    <xf numFmtId="0" fontId="23" fillId="6" borderId="12" xfId="0" applyFont="1" applyFill="1" applyBorder="1" applyAlignment="1">
      <alignment horizontal="center"/>
    </xf>
    <xf numFmtId="0" fontId="52" fillId="6" borderId="12" xfId="0" applyFont="1" applyFill="1" applyBorder="1" applyAlignment="1">
      <alignment horizontal="center"/>
    </xf>
    <xf numFmtId="0" fontId="52" fillId="7" borderId="12" xfId="0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166" fontId="52" fillId="6" borderId="10" xfId="0" applyNumberFormat="1" applyFont="1" applyFill="1" applyBorder="1" applyAlignment="1">
      <alignment horizontal="center"/>
    </xf>
    <xf numFmtId="0" fontId="52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3" fillId="6" borderId="13" xfId="0" applyFont="1" applyFill="1" applyBorder="1" applyAlignment="1">
      <alignment horizontal="center"/>
    </xf>
    <xf numFmtId="2" fontId="52" fillId="7" borderId="11" xfId="0" applyNumberFormat="1" applyFont="1" applyFill="1" applyBorder="1" applyAlignment="1">
      <alignment horizontal="center"/>
    </xf>
    <xf numFmtId="2" fontId="52" fillId="7" borderId="16" xfId="0" applyNumberFormat="1" applyFont="1" applyFill="1" applyBorder="1" applyAlignment="1">
      <alignment horizontal="center"/>
    </xf>
    <xf numFmtId="2" fontId="52" fillId="7" borderId="10" xfId="0" applyNumberFormat="1" applyFont="1" applyFill="1" applyBorder="1" applyAlignment="1">
      <alignment horizontal="center"/>
    </xf>
    <xf numFmtId="2" fontId="52" fillId="7" borderId="12" xfId="0" applyNumberFormat="1" applyFont="1" applyFill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7" borderId="13" xfId="0" applyFont="1" applyFill="1" applyBorder="1" applyAlignment="1">
      <alignment horizontal="center"/>
    </xf>
    <xf numFmtId="2" fontId="53" fillId="0" borderId="15" xfId="0" applyNumberFormat="1" applyFont="1" applyBorder="1" applyAlignment="1">
      <alignment horizontal="center"/>
    </xf>
    <xf numFmtId="2" fontId="53" fillId="0" borderId="17" xfId="0" applyNumberFormat="1" applyFont="1" applyBorder="1" applyAlignment="1">
      <alignment horizontal="center"/>
    </xf>
    <xf numFmtId="2" fontId="53" fillId="7" borderId="15" xfId="0" applyNumberFormat="1" applyFont="1" applyFill="1" applyBorder="1" applyAlignment="1">
      <alignment horizontal="center"/>
    </xf>
    <xf numFmtId="2" fontId="53" fillId="7" borderId="18" xfId="0" applyNumberFormat="1" applyFont="1" applyFill="1" applyBorder="1" applyAlignment="1">
      <alignment horizontal="center"/>
    </xf>
    <xf numFmtId="2" fontId="53" fillId="0" borderId="19" xfId="0" applyNumberFormat="1" applyFont="1" applyBorder="1" applyAlignment="1">
      <alignment horizontal="center"/>
    </xf>
    <xf numFmtId="0" fontId="53" fillId="0" borderId="15" xfId="0" applyFont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8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3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2" fontId="51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2" fontId="53" fillId="0" borderId="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18" xfId="0" applyFont="1" applyFill="1" applyBorder="1" applyAlignment="1">
      <alignment/>
    </xf>
    <xf numFmtId="0" fontId="52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2" fontId="53" fillId="0" borderId="12" xfId="0" applyNumberFormat="1" applyFont="1" applyBorder="1" applyAlignment="1">
      <alignment horizontal="center"/>
    </xf>
    <xf numFmtId="2" fontId="53" fillId="7" borderId="12" xfId="0" applyNumberFormat="1" applyFont="1" applyFill="1" applyBorder="1" applyAlignment="1">
      <alignment horizontal="center"/>
    </xf>
    <xf numFmtId="0" fontId="52" fillId="0" borderId="20" xfId="0" applyFont="1" applyBorder="1" applyAlignment="1">
      <alignment/>
    </xf>
    <xf numFmtId="0" fontId="51" fillId="0" borderId="20" xfId="0" applyFont="1" applyBorder="1" applyAlignment="1">
      <alignment horizontal="center"/>
    </xf>
    <xf numFmtId="2" fontId="52" fillId="0" borderId="20" xfId="0" applyNumberFormat="1" applyFont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5" fillId="0" borderId="20" xfId="0" applyFont="1" applyBorder="1" applyAlignment="1">
      <alignment/>
    </xf>
    <xf numFmtId="0" fontId="52" fillId="0" borderId="1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166" fontId="52" fillId="6" borderId="12" xfId="0" applyNumberFormat="1" applyFont="1" applyFill="1" applyBorder="1" applyAlignment="1">
      <alignment horizontal="center"/>
    </xf>
    <xf numFmtId="2" fontId="52" fillId="0" borderId="21" xfId="0" applyNumberFormat="1" applyFont="1" applyBorder="1" applyAlignment="1">
      <alignment horizontal="center"/>
    </xf>
    <xf numFmtId="2" fontId="52" fillId="7" borderId="14" xfId="0" applyNumberFormat="1" applyFont="1" applyFill="1" applyBorder="1" applyAlignment="1">
      <alignment horizontal="center"/>
    </xf>
    <xf numFmtId="2" fontId="52" fillId="0" borderId="22" xfId="0" applyNumberFormat="1" applyFont="1" applyBorder="1" applyAlignment="1">
      <alignment horizontal="center"/>
    </xf>
    <xf numFmtId="2" fontId="55" fillId="0" borderId="12" xfId="0" applyNumberFormat="1" applyFont="1" applyBorder="1" applyAlignment="1">
      <alignment horizontal="center"/>
    </xf>
    <xf numFmtId="2" fontId="55" fillId="7" borderId="12" xfId="0" applyNumberFormat="1" applyFont="1" applyFill="1" applyBorder="1" applyAlignment="1">
      <alignment horizontal="center"/>
    </xf>
    <xf numFmtId="2" fontId="53" fillId="0" borderId="0" xfId="0" applyNumberFormat="1" applyFont="1" applyBorder="1" applyAlignment="1">
      <alignment horizontal="center"/>
    </xf>
    <xf numFmtId="2" fontId="28" fillId="31" borderId="15" xfId="55" applyNumberFormat="1" applyFont="1" applyBorder="1" applyAlignment="1">
      <alignment horizontal="center"/>
    </xf>
    <xf numFmtId="2" fontId="28" fillId="31" borderId="19" xfId="55" applyNumberFormat="1" applyFont="1" applyBorder="1" applyAlignment="1">
      <alignment horizontal="center"/>
    </xf>
    <xf numFmtId="0" fontId="17" fillId="31" borderId="0" xfId="55" applyFont="1" applyBorder="1" applyAlignment="1">
      <alignment vertical="center"/>
    </xf>
    <xf numFmtId="0" fontId="28" fillId="31" borderId="19" xfId="55" applyFont="1" applyBorder="1" applyAlignment="1">
      <alignment/>
    </xf>
    <xf numFmtId="0" fontId="28" fillId="31" borderId="19" xfId="55" applyFont="1" applyBorder="1" applyAlignment="1">
      <alignment vertical="center"/>
    </xf>
    <xf numFmtId="2" fontId="17" fillId="31" borderId="23" xfId="55" applyNumberFormat="1" applyFont="1" applyBorder="1" applyAlignment="1">
      <alignment horizontal="center"/>
    </xf>
    <xf numFmtId="2" fontId="17" fillId="31" borderId="24" xfId="55" applyNumberFormat="1" applyFont="1" applyBorder="1" applyAlignment="1">
      <alignment horizontal="center"/>
    </xf>
    <xf numFmtId="2" fontId="17" fillId="31" borderId="12" xfId="55" applyNumberFormat="1" applyFont="1" applyBorder="1" applyAlignment="1">
      <alignment horizontal="center"/>
    </xf>
    <xf numFmtId="2" fontId="17" fillId="31" borderId="0" xfId="55" applyNumberFormat="1" applyFont="1" applyBorder="1" applyAlignment="1">
      <alignment horizontal="center"/>
    </xf>
    <xf numFmtId="0" fontId="17" fillId="31" borderId="24" xfId="55" applyFont="1" applyBorder="1" applyAlignment="1">
      <alignment/>
    </xf>
    <xf numFmtId="0" fontId="17" fillId="31" borderId="24" xfId="55" applyFont="1" applyBorder="1" applyAlignment="1">
      <alignment horizontal="center"/>
    </xf>
    <xf numFmtId="0" fontId="17" fillId="31" borderId="25" xfId="55" applyFont="1" applyBorder="1" applyAlignment="1">
      <alignment/>
    </xf>
    <xf numFmtId="0" fontId="29" fillId="31" borderId="21" xfId="55" applyFont="1" applyBorder="1" applyAlignment="1">
      <alignment/>
    </xf>
    <xf numFmtId="0" fontId="28" fillId="31" borderId="17" xfId="55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2" fillId="0" borderId="23" xfId="0" applyFont="1" applyBorder="1" applyAlignment="1">
      <alignment horizontal="center"/>
    </xf>
    <xf numFmtId="0" fontId="23" fillId="6" borderId="23" xfId="0" applyFont="1" applyFill="1" applyBorder="1" applyAlignment="1">
      <alignment horizontal="center"/>
    </xf>
    <xf numFmtId="0" fontId="52" fillId="6" borderId="23" xfId="0" applyFont="1" applyFill="1" applyBorder="1" applyAlignment="1">
      <alignment horizontal="center"/>
    </xf>
    <xf numFmtId="0" fontId="52" fillId="7" borderId="23" xfId="0" applyFont="1" applyFill="1" applyBorder="1" applyAlignment="1">
      <alignment horizontal="center"/>
    </xf>
    <xf numFmtId="0" fontId="51" fillId="0" borderId="26" xfId="0" applyFont="1" applyBorder="1" applyAlignment="1">
      <alignment/>
    </xf>
    <xf numFmtId="0" fontId="52" fillId="0" borderId="26" xfId="0" applyFont="1" applyBorder="1" applyAlignment="1">
      <alignment horizontal="center"/>
    </xf>
    <xf numFmtId="0" fontId="25" fillId="6" borderId="26" xfId="0" applyFont="1" applyFill="1" applyBorder="1" applyAlignment="1">
      <alignment horizontal="center"/>
    </xf>
    <xf numFmtId="0" fontId="53" fillId="6" borderId="26" xfId="0" applyFont="1" applyFill="1" applyBorder="1" applyAlignment="1">
      <alignment horizontal="center"/>
    </xf>
    <xf numFmtId="0" fontId="53" fillId="7" borderId="26" xfId="0" applyFont="1" applyFill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54" fillId="0" borderId="15" xfId="0" applyFont="1" applyBorder="1" applyAlignment="1">
      <alignment horizontal="center"/>
    </xf>
    <xf numFmtId="49" fontId="17" fillId="31" borderId="12" xfId="55" applyNumberFormat="1" applyFont="1" applyBorder="1" applyAlignment="1">
      <alignment horizontal="center"/>
    </xf>
    <xf numFmtId="0" fontId="29" fillId="31" borderId="0" xfId="55" applyFont="1" applyFill="1" applyBorder="1" applyAlignment="1">
      <alignment/>
    </xf>
    <xf numFmtId="0" fontId="51" fillId="31" borderId="25" xfId="0" applyFont="1" applyFill="1" applyBorder="1" applyAlignment="1">
      <alignment horizontal="center"/>
    </xf>
    <xf numFmtId="2" fontId="58" fillId="31" borderId="24" xfId="0" applyNumberFormat="1" applyFont="1" applyFill="1" applyBorder="1" applyAlignment="1">
      <alignment/>
    </xf>
    <xf numFmtId="0" fontId="0" fillId="31" borderId="24" xfId="0" applyFill="1" applyBorder="1" applyAlignment="1">
      <alignment/>
    </xf>
    <xf numFmtId="0" fontId="58" fillId="31" borderId="24" xfId="0" applyFont="1" applyFill="1" applyBorder="1" applyAlignment="1">
      <alignment/>
    </xf>
    <xf numFmtId="2" fontId="59" fillId="31" borderId="24" xfId="0" applyNumberFormat="1" applyFont="1" applyFill="1" applyBorder="1" applyAlignment="1">
      <alignment horizontal="center"/>
    </xf>
    <xf numFmtId="2" fontId="53" fillId="31" borderId="24" xfId="0" applyNumberFormat="1" applyFont="1" applyFill="1" applyBorder="1" applyAlignment="1">
      <alignment horizontal="center"/>
    </xf>
    <xf numFmtId="2" fontId="53" fillId="31" borderId="27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60" fillId="0" borderId="0" xfId="52" applyFont="1" applyBorder="1" applyAlignment="1" applyProtection="1">
      <alignment horizontal="center"/>
      <protection/>
    </xf>
    <xf numFmtId="0" fontId="56" fillId="0" borderId="0" xfId="0" applyFont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46">
      <selection activeCell="F66" sqref="F6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16" width="7.140625" style="0" customWidth="1"/>
  </cols>
  <sheetData>
    <row r="1" spans="1:16" s="47" customFormat="1" ht="13.5" customHeight="1">
      <c r="A1" s="113" t="s">
        <v>84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s="1" customFormat="1" ht="13.5" customHeight="1">
      <c r="A2" s="114" t="s">
        <v>67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6" s="1" customFormat="1" ht="13.5" customHeight="1">
      <c r="A3" s="112" t="s">
        <v>82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s="1" customFormat="1" ht="4.5" customHeight="1">
      <c r="A4" s="65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6" ht="12" customHeight="1">
      <c r="A5" s="2"/>
      <c r="B5" s="66"/>
      <c r="C5" s="67" t="s">
        <v>48</v>
      </c>
      <c r="D5" s="68" t="s">
        <v>11</v>
      </c>
      <c r="E5" s="19" t="s">
        <v>12</v>
      </c>
      <c r="F5" s="19" t="s">
        <v>2</v>
      </c>
      <c r="G5" s="19" t="s">
        <v>3</v>
      </c>
      <c r="H5" s="19" t="s">
        <v>4</v>
      </c>
      <c r="I5" s="19" t="s">
        <v>5</v>
      </c>
      <c r="J5" s="23" t="s">
        <v>6</v>
      </c>
      <c r="K5" s="23" t="s">
        <v>13</v>
      </c>
      <c r="L5" s="23" t="s">
        <v>7</v>
      </c>
      <c r="M5" s="23" t="s">
        <v>8</v>
      </c>
      <c r="N5" s="23" t="s">
        <v>9</v>
      </c>
      <c r="O5" s="23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8">
        <v>2016</v>
      </c>
      <c r="E6" s="18">
        <v>2016</v>
      </c>
      <c r="F6" s="19">
        <v>2016</v>
      </c>
      <c r="G6" s="19">
        <v>2016</v>
      </c>
      <c r="H6" s="19">
        <v>2016</v>
      </c>
      <c r="I6" s="19">
        <v>2016</v>
      </c>
      <c r="J6" s="19">
        <v>2016</v>
      </c>
      <c r="K6" s="19">
        <v>2016</v>
      </c>
      <c r="L6" s="19">
        <v>2016</v>
      </c>
      <c r="M6" s="19">
        <v>2016</v>
      </c>
      <c r="N6" s="19">
        <v>2016</v>
      </c>
      <c r="O6" s="19">
        <v>2016</v>
      </c>
      <c r="P6" s="20">
        <v>2016</v>
      </c>
    </row>
    <row r="7" spans="1:16" ht="12" customHeight="1" thickBot="1">
      <c r="A7" s="7"/>
      <c r="B7" s="7"/>
      <c r="C7" s="41" t="s">
        <v>41</v>
      </c>
      <c r="D7" s="24">
        <v>2015</v>
      </c>
      <c r="E7" s="24">
        <v>2015</v>
      </c>
      <c r="F7" s="25">
        <v>2015</v>
      </c>
      <c r="G7" s="25">
        <v>2015</v>
      </c>
      <c r="H7" s="25">
        <v>2015</v>
      </c>
      <c r="I7" s="25">
        <v>2015</v>
      </c>
      <c r="J7" s="25">
        <v>2015</v>
      </c>
      <c r="K7" s="25">
        <v>2015</v>
      </c>
      <c r="L7" s="25">
        <v>2015</v>
      </c>
      <c r="M7" s="25">
        <v>2015</v>
      </c>
      <c r="N7" s="25">
        <v>2015</v>
      </c>
      <c r="O7" s="25">
        <v>2015</v>
      </c>
      <c r="P7" s="32">
        <v>2015</v>
      </c>
    </row>
    <row r="8" spans="1:16" ht="16.5" customHeight="1" thickTop="1">
      <c r="A8" s="30" t="s">
        <v>17</v>
      </c>
      <c r="B8" s="9" t="s">
        <v>15</v>
      </c>
      <c r="C8" s="42" t="s">
        <v>74</v>
      </c>
      <c r="D8" s="5">
        <v>3.68</v>
      </c>
      <c r="E8" s="10">
        <v>4</v>
      </c>
      <c r="F8" s="71">
        <v>6.16</v>
      </c>
      <c r="G8" s="10">
        <v>7.16</v>
      </c>
      <c r="H8" s="10">
        <v>0.8</v>
      </c>
      <c r="I8" s="10">
        <v>3.84</v>
      </c>
      <c r="J8" s="10">
        <v>3.12</v>
      </c>
      <c r="K8" s="10">
        <v>3.8</v>
      </c>
      <c r="L8" s="10">
        <v>2.2</v>
      </c>
      <c r="M8" s="10">
        <v>0</v>
      </c>
      <c r="N8" s="10">
        <v>1.96</v>
      </c>
      <c r="O8" s="10">
        <v>4.72</v>
      </c>
      <c r="P8" s="70">
        <f>SUM(D8:O8)</f>
        <v>41.440000000000005</v>
      </c>
    </row>
    <row r="9" spans="1:16" ht="16.5" customHeight="1">
      <c r="A9" s="30"/>
      <c r="B9" s="38" t="s">
        <v>15</v>
      </c>
      <c r="C9" s="45"/>
      <c r="D9" s="21">
        <v>2.76</v>
      </c>
      <c r="E9" s="33">
        <v>4.28</v>
      </c>
      <c r="F9" s="33">
        <v>2.08</v>
      </c>
      <c r="G9" s="33">
        <v>6.28</v>
      </c>
      <c r="H9" s="33">
        <v>8.12</v>
      </c>
      <c r="I9" s="33">
        <v>4.28</v>
      </c>
      <c r="J9" s="33">
        <v>7</v>
      </c>
      <c r="K9" s="56">
        <v>2.92</v>
      </c>
      <c r="L9" s="33">
        <v>2.16</v>
      </c>
      <c r="M9" s="33">
        <v>2</v>
      </c>
      <c r="N9" s="33">
        <v>6.88</v>
      </c>
      <c r="O9" s="33">
        <v>20.68</v>
      </c>
      <c r="P9" s="35">
        <f aca="true" t="shared" si="0" ref="P9:P23">SUM(D9:O9)</f>
        <v>69.44000000000001</v>
      </c>
    </row>
    <row r="10" spans="1:16" ht="16.5" customHeight="1">
      <c r="A10" s="8"/>
      <c r="B10" s="12" t="s">
        <v>16</v>
      </c>
      <c r="C10" s="2" t="s">
        <v>49</v>
      </c>
      <c r="D10" s="15">
        <v>4.48</v>
      </c>
      <c r="E10" s="15">
        <v>5.4</v>
      </c>
      <c r="F10" s="13">
        <v>5.12</v>
      </c>
      <c r="G10" s="14">
        <v>7.16</v>
      </c>
      <c r="H10" s="14">
        <v>0.88</v>
      </c>
      <c r="I10" s="14">
        <v>4.76</v>
      </c>
      <c r="J10" s="69">
        <v>4.76</v>
      </c>
      <c r="K10" s="15">
        <v>2.88</v>
      </c>
      <c r="L10" s="13">
        <v>2.04</v>
      </c>
      <c r="M10" s="14">
        <v>0</v>
      </c>
      <c r="N10" s="14">
        <v>0.8</v>
      </c>
      <c r="O10" s="14">
        <v>5.96</v>
      </c>
      <c r="P10" s="29">
        <f t="shared" si="0"/>
        <v>44.239999999999995</v>
      </c>
    </row>
    <row r="11" spans="1:16" ht="16.5" customHeight="1">
      <c r="A11" s="11"/>
      <c r="B11" s="38" t="s">
        <v>16</v>
      </c>
      <c r="C11" s="11" t="s">
        <v>43</v>
      </c>
      <c r="D11" s="33">
        <v>2.72</v>
      </c>
      <c r="E11" s="34">
        <v>4.24</v>
      </c>
      <c r="F11" s="33">
        <v>1.08</v>
      </c>
      <c r="G11" s="33">
        <v>8.4</v>
      </c>
      <c r="H11" s="33">
        <v>4.76</v>
      </c>
      <c r="I11" s="33">
        <v>5.24</v>
      </c>
      <c r="J11" s="33">
        <v>7.08</v>
      </c>
      <c r="K11" s="33">
        <v>5.32</v>
      </c>
      <c r="L11" s="33">
        <v>6.12</v>
      </c>
      <c r="M11" s="33">
        <v>0.44</v>
      </c>
      <c r="N11" s="33">
        <v>9.04</v>
      </c>
      <c r="O11" s="33">
        <v>15.08</v>
      </c>
      <c r="P11" s="35">
        <f t="shared" si="0"/>
        <v>69.52</v>
      </c>
    </row>
    <row r="12" spans="1:16" ht="16.5" customHeight="1">
      <c r="A12" s="31" t="s">
        <v>23</v>
      </c>
      <c r="B12" s="12" t="s">
        <v>18</v>
      </c>
      <c r="C12" s="2" t="s">
        <v>18</v>
      </c>
      <c r="D12" s="15">
        <v>5.68</v>
      </c>
      <c r="E12" s="15">
        <v>5.64</v>
      </c>
      <c r="F12" s="15">
        <v>6.12</v>
      </c>
      <c r="G12" s="15">
        <v>4.44</v>
      </c>
      <c r="H12" s="15">
        <v>1.96</v>
      </c>
      <c r="I12" s="15">
        <v>4.88</v>
      </c>
      <c r="J12" s="15">
        <v>5.36</v>
      </c>
      <c r="K12" s="15">
        <v>6.16</v>
      </c>
      <c r="L12" s="15">
        <v>2.56</v>
      </c>
      <c r="M12" s="15">
        <v>0.12</v>
      </c>
      <c r="N12" s="15">
        <v>0.8</v>
      </c>
      <c r="O12" s="15">
        <v>6.72</v>
      </c>
      <c r="P12" s="26">
        <f t="shared" si="0"/>
        <v>50.440000000000005</v>
      </c>
    </row>
    <row r="13" spans="1:16" ht="16.5" customHeight="1">
      <c r="A13" s="8"/>
      <c r="B13" s="39" t="s">
        <v>18</v>
      </c>
      <c r="C13" s="43" t="s">
        <v>50</v>
      </c>
      <c r="D13" s="33">
        <v>3.36</v>
      </c>
      <c r="E13" s="33">
        <v>4.16</v>
      </c>
      <c r="F13" s="33">
        <v>2.08</v>
      </c>
      <c r="G13" s="33">
        <v>8.84</v>
      </c>
      <c r="H13" s="33">
        <v>3.04</v>
      </c>
      <c r="I13" s="33">
        <v>3.92</v>
      </c>
      <c r="J13" s="33">
        <v>4.92</v>
      </c>
      <c r="K13" s="33">
        <v>3.48</v>
      </c>
      <c r="L13" s="33">
        <v>4.6</v>
      </c>
      <c r="M13" s="33">
        <v>1.6</v>
      </c>
      <c r="N13" s="33">
        <v>10.08</v>
      </c>
      <c r="O13" s="33">
        <v>15.92</v>
      </c>
      <c r="P13" s="36">
        <f t="shared" si="0"/>
        <v>66</v>
      </c>
    </row>
    <row r="14" spans="1:16" ht="16.5" customHeight="1">
      <c r="A14" s="8"/>
      <c r="B14" s="9" t="s">
        <v>19</v>
      </c>
      <c r="C14" s="42" t="s">
        <v>42</v>
      </c>
      <c r="D14" s="14">
        <v>6</v>
      </c>
      <c r="E14" s="14">
        <v>5.12</v>
      </c>
      <c r="F14" s="14">
        <v>4.92</v>
      </c>
      <c r="G14" s="14">
        <v>4.76</v>
      </c>
      <c r="H14" s="14">
        <v>2.2</v>
      </c>
      <c r="I14" s="14">
        <v>2.24</v>
      </c>
      <c r="J14" s="14">
        <v>4.64</v>
      </c>
      <c r="K14" s="14">
        <v>4.64</v>
      </c>
      <c r="L14" s="14">
        <v>2.44</v>
      </c>
      <c r="M14" s="14">
        <v>0</v>
      </c>
      <c r="N14" s="14">
        <v>0.8</v>
      </c>
      <c r="O14" s="14">
        <v>6.72</v>
      </c>
      <c r="P14" s="27">
        <f t="shared" si="0"/>
        <v>44.47999999999999</v>
      </c>
    </row>
    <row r="15" spans="1:16" ht="16.5" customHeight="1">
      <c r="A15" s="8"/>
      <c r="B15" s="39" t="s">
        <v>19</v>
      </c>
      <c r="C15" s="43" t="s">
        <v>76</v>
      </c>
      <c r="D15" s="33">
        <v>2.92</v>
      </c>
      <c r="E15" s="33">
        <v>3.88</v>
      </c>
      <c r="F15" s="33">
        <v>2.68</v>
      </c>
      <c r="G15" s="33">
        <v>5.8</v>
      </c>
      <c r="H15" s="33">
        <v>4.76</v>
      </c>
      <c r="I15" s="33">
        <v>1.96</v>
      </c>
      <c r="J15" s="33">
        <v>4.32</v>
      </c>
      <c r="K15" s="33">
        <v>3.88</v>
      </c>
      <c r="L15" s="33">
        <v>6.52</v>
      </c>
      <c r="M15" s="33">
        <v>1.6</v>
      </c>
      <c r="N15" s="33">
        <v>8.48</v>
      </c>
      <c r="O15" s="33">
        <v>17.28</v>
      </c>
      <c r="P15" s="36">
        <f t="shared" si="0"/>
        <v>64.08</v>
      </c>
    </row>
    <row r="16" spans="1:16" ht="16.5" customHeight="1">
      <c r="A16" s="8"/>
      <c r="B16" s="16" t="s">
        <v>78</v>
      </c>
      <c r="C16" s="44" t="s">
        <v>52</v>
      </c>
      <c r="D16" s="14">
        <v>4.72</v>
      </c>
      <c r="E16" s="14">
        <v>5.48</v>
      </c>
      <c r="F16" s="14">
        <v>6.48</v>
      </c>
      <c r="G16" s="14">
        <v>5.24</v>
      </c>
      <c r="H16" s="14">
        <v>2.48</v>
      </c>
      <c r="I16" s="14">
        <v>4.12</v>
      </c>
      <c r="J16" s="14">
        <v>4</v>
      </c>
      <c r="K16" s="14">
        <v>5.36</v>
      </c>
      <c r="L16" s="14">
        <v>2.92</v>
      </c>
      <c r="M16" s="14">
        <v>0.04</v>
      </c>
      <c r="N16" s="14">
        <v>1.32</v>
      </c>
      <c r="O16" s="14">
        <v>8.16</v>
      </c>
      <c r="P16" s="27">
        <f>SUM(D16:O16)</f>
        <v>50.32000000000001</v>
      </c>
    </row>
    <row r="17" spans="1:16" ht="16.5" customHeight="1">
      <c r="A17" s="8"/>
      <c r="B17" s="53" t="s">
        <v>78</v>
      </c>
      <c r="C17" s="43"/>
      <c r="D17" s="33">
        <v>3.08</v>
      </c>
      <c r="E17" s="33">
        <v>4.36</v>
      </c>
      <c r="F17" s="33">
        <v>1.56</v>
      </c>
      <c r="G17" s="33">
        <v>10.2</v>
      </c>
      <c r="H17" s="33">
        <v>3.8</v>
      </c>
      <c r="I17" s="33">
        <v>1</v>
      </c>
      <c r="J17" s="33">
        <v>5.24</v>
      </c>
      <c r="K17" s="33">
        <v>2.88</v>
      </c>
      <c r="L17" s="33">
        <v>7.88</v>
      </c>
      <c r="M17" s="33">
        <v>1.8</v>
      </c>
      <c r="N17" s="33">
        <v>10.16</v>
      </c>
      <c r="O17" s="33">
        <v>13.4</v>
      </c>
      <c r="P17" s="36">
        <f>SUM(D17:O17)</f>
        <v>65.36000000000001</v>
      </c>
    </row>
    <row r="18" spans="1:16" ht="16.5" customHeight="1">
      <c r="A18" s="30"/>
      <c r="B18" s="9" t="s">
        <v>20</v>
      </c>
      <c r="C18" s="42" t="s">
        <v>42</v>
      </c>
      <c r="D18" s="14">
        <v>5.36</v>
      </c>
      <c r="E18" s="14">
        <v>5.92</v>
      </c>
      <c r="F18" s="14">
        <v>5.76</v>
      </c>
      <c r="G18" s="14">
        <v>5</v>
      </c>
      <c r="H18" s="14">
        <v>1.92</v>
      </c>
      <c r="I18" s="14">
        <v>4.72</v>
      </c>
      <c r="J18" s="14">
        <v>5.84</v>
      </c>
      <c r="K18" s="14">
        <v>6.64</v>
      </c>
      <c r="L18" s="14">
        <v>2.48</v>
      </c>
      <c r="M18" s="14">
        <v>0</v>
      </c>
      <c r="N18" s="14">
        <v>0.68</v>
      </c>
      <c r="O18" s="14">
        <v>6.48</v>
      </c>
      <c r="P18" s="27">
        <f t="shared" si="0"/>
        <v>50.8</v>
      </c>
    </row>
    <row r="19" spans="1:16" ht="16.5" customHeight="1">
      <c r="A19" s="8"/>
      <c r="B19" s="39" t="s">
        <v>20</v>
      </c>
      <c r="C19" s="43" t="s">
        <v>53</v>
      </c>
      <c r="D19" s="33">
        <v>2.68</v>
      </c>
      <c r="E19" s="33">
        <v>4.12</v>
      </c>
      <c r="F19" s="33">
        <v>2.48</v>
      </c>
      <c r="G19" s="33">
        <v>10.16</v>
      </c>
      <c r="H19" s="33">
        <v>4.44</v>
      </c>
      <c r="I19" s="33">
        <v>1</v>
      </c>
      <c r="J19" s="33">
        <v>1.12</v>
      </c>
      <c r="K19" s="33">
        <v>2.48</v>
      </c>
      <c r="L19" s="33">
        <v>5.88</v>
      </c>
      <c r="M19" s="33">
        <v>1.68</v>
      </c>
      <c r="N19" s="33">
        <v>9.12</v>
      </c>
      <c r="O19" s="33">
        <v>23.28</v>
      </c>
      <c r="P19" s="36">
        <f t="shared" si="0"/>
        <v>68.44</v>
      </c>
    </row>
    <row r="20" spans="1:16" ht="16.5" customHeight="1">
      <c r="A20" s="8"/>
      <c r="B20" s="9" t="s">
        <v>21</v>
      </c>
      <c r="C20" s="42" t="s">
        <v>44</v>
      </c>
      <c r="D20" s="14">
        <v>5.52</v>
      </c>
      <c r="E20" s="14">
        <v>4.96</v>
      </c>
      <c r="F20" s="14">
        <v>5.8</v>
      </c>
      <c r="G20" s="14">
        <v>5.04</v>
      </c>
      <c r="H20" s="14">
        <v>1.64</v>
      </c>
      <c r="I20" s="14">
        <v>5.8</v>
      </c>
      <c r="J20" s="14">
        <v>5.12</v>
      </c>
      <c r="K20" s="14">
        <v>7.48</v>
      </c>
      <c r="L20" s="14">
        <v>1.84</v>
      </c>
      <c r="M20" s="14">
        <v>0</v>
      </c>
      <c r="N20" s="14">
        <v>0.96</v>
      </c>
      <c r="O20" s="14">
        <v>7.4</v>
      </c>
      <c r="P20" s="27">
        <f t="shared" si="0"/>
        <v>51.56</v>
      </c>
    </row>
    <row r="21" spans="1:16" ht="15.75" customHeight="1">
      <c r="A21" s="8"/>
      <c r="B21" s="39" t="s">
        <v>21</v>
      </c>
      <c r="C21" s="43" t="s">
        <v>45</v>
      </c>
      <c r="D21" s="33">
        <v>3.48</v>
      </c>
      <c r="E21" s="33">
        <v>3.92</v>
      </c>
      <c r="F21" s="33">
        <v>2.32</v>
      </c>
      <c r="G21" s="33">
        <v>5.64</v>
      </c>
      <c r="H21" s="33">
        <v>3.8</v>
      </c>
      <c r="I21" s="33">
        <v>4.44</v>
      </c>
      <c r="J21" s="33">
        <v>5.16</v>
      </c>
      <c r="K21" s="33">
        <v>2.6</v>
      </c>
      <c r="L21" s="33">
        <v>5.44</v>
      </c>
      <c r="M21" s="33">
        <v>1.68</v>
      </c>
      <c r="N21" s="33">
        <v>9.88</v>
      </c>
      <c r="O21" s="33">
        <v>18.48</v>
      </c>
      <c r="P21" s="36">
        <f t="shared" si="0"/>
        <v>66.84</v>
      </c>
    </row>
    <row r="22" spans="1:16" ht="16.5" customHeight="1">
      <c r="A22" s="8"/>
      <c r="B22" s="9" t="s">
        <v>22</v>
      </c>
      <c r="C22" s="42" t="s">
        <v>80</v>
      </c>
      <c r="D22" s="14">
        <v>4.8</v>
      </c>
      <c r="E22" s="14">
        <v>3.4</v>
      </c>
      <c r="F22" s="14">
        <v>4.68</v>
      </c>
      <c r="G22" s="14">
        <v>5.08</v>
      </c>
      <c r="H22" s="14">
        <v>3.56</v>
      </c>
      <c r="I22" s="14">
        <v>6</v>
      </c>
      <c r="J22" s="14">
        <v>6.88</v>
      </c>
      <c r="K22" s="14">
        <v>8.48</v>
      </c>
      <c r="L22" s="14">
        <v>2.32</v>
      </c>
      <c r="M22" s="14">
        <v>0</v>
      </c>
      <c r="N22" s="14">
        <v>0.52</v>
      </c>
      <c r="O22" s="14">
        <v>9.12</v>
      </c>
      <c r="P22" s="27">
        <f t="shared" si="0"/>
        <v>54.839999999999996</v>
      </c>
    </row>
    <row r="23" spans="1:16" ht="16.5" customHeight="1">
      <c r="A23" s="11"/>
      <c r="B23" s="39" t="s">
        <v>22</v>
      </c>
      <c r="C23" s="43" t="s">
        <v>79</v>
      </c>
      <c r="D23" s="33">
        <v>2.72</v>
      </c>
      <c r="E23" s="33">
        <v>4.6</v>
      </c>
      <c r="F23" s="33">
        <v>2.36</v>
      </c>
      <c r="G23" s="33">
        <v>6.64</v>
      </c>
      <c r="H23" s="33">
        <v>4.24</v>
      </c>
      <c r="I23" s="33">
        <v>1.16</v>
      </c>
      <c r="J23" s="33">
        <v>6</v>
      </c>
      <c r="K23" s="33">
        <v>5.96</v>
      </c>
      <c r="L23" s="33">
        <v>7.52</v>
      </c>
      <c r="M23" s="33">
        <v>2.04</v>
      </c>
      <c r="N23" s="33">
        <v>8.48</v>
      </c>
      <c r="O23" s="33">
        <v>11.64</v>
      </c>
      <c r="P23" s="36">
        <f t="shared" si="0"/>
        <v>63.36</v>
      </c>
    </row>
    <row r="24" spans="1:16" ht="16.5" customHeight="1">
      <c r="A24" s="31" t="s">
        <v>24</v>
      </c>
      <c r="B24" s="16" t="s">
        <v>25</v>
      </c>
      <c r="C24" s="44" t="s">
        <v>25</v>
      </c>
      <c r="D24" s="15">
        <v>6</v>
      </c>
      <c r="E24" s="15">
        <v>5.6</v>
      </c>
      <c r="F24" s="15">
        <v>9.28</v>
      </c>
      <c r="G24" s="15">
        <v>6.88</v>
      </c>
      <c r="H24" s="15">
        <v>2</v>
      </c>
      <c r="I24" s="15">
        <v>2.84</v>
      </c>
      <c r="J24" s="15">
        <v>5.6</v>
      </c>
      <c r="K24" s="15">
        <v>3.88</v>
      </c>
      <c r="L24" s="15">
        <v>1.8</v>
      </c>
      <c r="M24" s="15">
        <v>0</v>
      </c>
      <c r="N24" s="15">
        <v>0.84</v>
      </c>
      <c r="O24" s="15">
        <v>7.52</v>
      </c>
      <c r="P24" s="28">
        <f>+SUM(D24:O24)</f>
        <v>52.239999999999995</v>
      </c>
    </row>
    <row r="25" spans="1:16" ht="16.5" customHeight="1">
      <c r="A25" s="8"/>
      <c r="B25" s="39" t="s">
        <v>25</v>
      </c>
      <c r="C25" s="43" t="s">
        <v>54</v>
      </c>
      <c r="D25" s="33">
        <v>2.49</v>
      </c>
      <c r="E25" s="33">
        <v>3.8</v>
      </c>
      <c r="F25" s="33">
        <v>2.84</v>
      </c>
      <c r="G25" s="33">
        <v>9.06</v>
      </c>
      <c r="H25" s="33">
        <v>1.92</v>
      </c>
      <c r="I25" s="33">
        <v>4.52</v>
      </c>
      <c r="J25" s="33">
        <v>6.16</v>
      </c>
      <c r="K25" s="33">
        <v>2.76</v>
      </c>
      <c r="L25" s="33">
        <v>10.48</v>
      </c>
      <c r="M25" s="33">
        <v>2.24</v>
      </c>
      <c r="N25" s="33">
        <v>11.72</v>
      </c>
      <c r="O25" s="33">
        <v>10.08</v>
      </c>
      <c r="P25" s="35">
        <f aca="true" t="shared" si="1" ref="P25:P31">SUM(D25:O25)</f>
        <v>68.07000000000001</v>
      </c>
    </row>
    <row r="26" spans="1:16" ht="16.5" customHeight="1">
      <c r="A26" s="8"/>
      <c r="B26" s="16" t="s">
        <v>88</v>
      </c>
      <c r="C26" s="44" t="s">
        <v>25</v>
      </c>
      <c r="D26" s="14">
        <v>5.84</v>
      </c>
      <c r="E26" s="14">
        <v>5.71</v>
      </c>
      <c r="F26" s="14">
        <v>7.12</v>
      </c>
      <c r="G26" s="72">
        <v>6.45</v>
      </c>
      <c r="H26" s="72">
        <v>3.42</v>
      </c>
      <c r="I26" s="72">
        <v>4.42</v>
      </c>
      <c r="J26" s="72">
        <v>3.53</v>
      </c>
      <c r="K26" s="72">
        <v>5.89</v>
      </c>
      <c r="L26" s="72">
        <v>3.15</v>
      </c>
      <c r="M26" s="72">
        <v>0</v>
      </c>
      <c r="N26" s="72">
        <v>1.18</v>
      </c>
      <c r="O26" s="72">
        <v>7.53</v>
      </c>
      <c r="P26" s="73">
        <f>SUM(D26:O26)</f>
        <v>54.24</v>
      </c>
    </row>
    <row r="27" spans="1:16" ht="16.5" customHeight="1">
      <c r="A27" s="8"/>
      <c r="B27" s="39" t="s">
        <v>25</v>
      </c>
      <c r="C27" s="43" t="s">
        <v>79</v>
      </c>
      <c r="D27" s="56" t="s">
        <v>81</v>
      </c>
      <c r="E27" s="56">
        <v>3.93</v>
      </c>
      <c r="F27" s="56">
        <v>2.49</v>
      </c>
      <c r="G27" s="56">
        <v>7.32</v>
      </c>
      <c r="H27" s="56">
        <v>3.48</v>
      </c>
      <c r="I27" s="56">
        <v>3.77</v>
      </c>
      <c r="J27" s="56">
        <v>3.75</v>
      </c>
      <c r="K27" s="56">
        <v>6.95</v>
      </c>
      <c r="L27" s="56">
        <v>7.33</v>
      </c>
      <c r="M27" s="56">
        <v>2.79</v>
      </c>
      <c r="N27" s="56">
        <v>11.39</v>
      </c>
      <c r="O27" s="56">
        <v>16.33</v>
      </c>
      <c r="P27" s="57">
        <f>SUM(E27:O27)</f>
        <v>69.53</v>
      </c>
    </row>
    <row r="28" spans="1:16" ht="16.5" customHeight="1">
      <c r="A28" s="31" t="s">
        <v>31</v>
      </c>
      <c r="B28" s="16" t="s">
        <v>26</v>
      </c>
      <c r="C28" s="44" t="s">
        <v>42</v>
      </c>
      <c r="D28" s="15">
        <v>5.08</v>
      </c>
      <c r="E28" s="15">
        <v>5.28</v>
      </c>
      <c r="F28" s="15">
        <v>5.04</v>
      </c>
      <c r="G28" s="15">
        <v>6.44</v>
      </c>
      <c r="H28" s="15">
        <v>1.84</v>
      </c>
      <c r="I28" s="15">
        <v>4.08</v>
      </c>
      <c r="J28" s="15">
        <v>6.12</v>
      </c>
      <c r="K28" s="15">
        <v>5.04</v>
      </c>
      <c r="L28" s="15">
        <v>2.84</v>
      </c>
      <c r="M28" s="15">
        <v>0</v>
      </c>
      <c r="N28" s="15">
        <v>0.76</v>
      </c>
      <c r="O28" s="15">
        <v>6.12</v>
      </c>
      <c r="P28" s="28">
        <f t="shared" si="1"/>
        <v>48.639999999999986</v>
      </c>
    </row>
    <row r="29" spans="1:16" ht="16.5" customHeight="1">
      <c r="A29" s="8"/>
      <c r="B29" s="39" t="s">
        <v>26</v>
      </c>
      <c r="C29" s="43" t="s">
        <v>55</v>
      </c>
      <c r="D29" s="33">
        <v>3.04</v>
      </c>
      <c r="E29" s="33">
        <v>4.32</v>
      </c>
      <c r="F29" s="33">
        <v>2.52</v>
      </c>
      <c r="G29" s="33">
        <v>7.32</v>
      </c>
      <c r="H29" s="33">
        <v>3.52</v>
      </c>
      <c r="I29" s="33">
        <v>3.4</v>
      </c>
      <c r="J29" s="33">
        <v>5.2</v>
      </c>
      <c r="K29" s="33">
        <v>2.04</v>
      </c>
      <c r="L29" s="33">
        <v>3.84</v>
      </c>
      <c r="M29" s="33">
        <v>1.16</v>
      </c>
      <c r="N29" s="33">
        <v>8.76</v>
      </c>
      <c r="O29" s="33">
        <v>23.16</v>
      </c>
      <c r="P29" s="35">
        <f t="shared" si="1"/>
        <v>68.28</v>
      </c>
    </row>
    <row r="30" spans="1:16" ht="15.75" customHeight="1">
      <c r="A30" s="8"/>
      <c r="B30" s="16" t="s">
        <v>27</v>
      </c>
      <c r="C30" s="44" t="s">
        <v>46</v>
      </c>
      <c r="D30" s="14">
        <v>5.08</v>
      </c>
      <c r="E30" s="14">
        <v>6.12</v>
      </c>
      <c r="F30" s="14">
        <v>7.08</v>
      </c>
      <c r="G30" s="14">
        <v>5.24</v>
      </c>
      <c r="H30" s="14">
        <v>3.12</v>
      </c>
      <c r="I30" s="14">
        <v>4.2</v>
      </c>
      <c r="J30" s="14">
        <v>6.2</v>
      </c>
      <c r="K30" s="14">
        <v>6.92</v>
      </c>
      <c r="L30" s="14">
        <v>3.04</v>
      </c>
      <c r="M30" s="14">
        <v>0</v>
      </c>
      <c r="N30" s="14">
        <v>1.12</v>
      </c>
      <c r="O30" s="14">
        <v>9.08</v>
      </c>
      <c r="P30" s="29">
        <f t="shared" si="1"/>
        <v>57.2</v>
      </c>
    </row>
    <row r="31" spans="1:16" ht="16.5" customHeight="1">
      <c r="A31" s="8"/>
      <c r="B31" s="39" t="s">
        <v>27</v>
      </c>
      <c r="C31" s="43" t="s">
        <v>51</v>
      </c>
      <c r="D31" s="33">
        <v>3.6</v>
      </c>
      <c r="E31" s="33">
        <v>4.52</v>
      </c>
      <c r="F31" s="33">
        <v>1.6</v>
      </c>
      <c r="G31" s="33">
        <v>9.68</v>
      </c>
      <c r="H31" s="33">
        <v>4.64</v>
      </c>
      <c r="I31" s="33">
        <v>3.8</v>
      </c>
      <c r="J31" s="33">
        <v>4.6</v>
      </c>
      <c r="K31" s="33">
        <v>1.92</v>
      </c>
      <c r="L31" s="33">
        <v>8.72</v>
      </c>
      <c r="M31" s="33">
        <v>2.32</v>
      </c>
      <c r="N31" s="33">
        <v>9.56</v>
      </c>
      <c r="O31" s="33">
        <v>10.68</v>
      </c>
      <c r="P31" s="35">
        <f t="shared" si="1"/>
        <v>65.64</v>
      </c>
    </row>
    <row r="32" spans="1:16" ht="16.5" customHeight="1">
      <c r="A32" s="30"/>
      <c r="B32" s="16" t="s">
        <v>86</v>
      </c>
      <c r="C32" s="44" t="s">
        <v>43</v>
      </c>
      <c r="D32" s="14">
        <v>4.37</v>
      </c>
      <c r="E32" s="14">
        <v>5.51</v>
      </c>
      <c r="F32" s="14">
        <v>6.43</v>
      </c>
      <c r="G32" s="14">
        <v>5.8</v>
      </c>
      <c r="H32" s="14">
        <v>2.08</v>
      </c>
      <c r="I32" s="14">
        <v>3.2</v>
      </c>
      <c r="J32" s="14">
        <v>5.32</v>
      </c>
      <c r="K32" s="14">
        <v>6.11</v>
      </c>
      <c r="L32" s="14">
        <v>3.96</v>
      </c>
      <c r="M32" s="14">
        <v>0</v>
      </c>
      <c r="N32" s="14">
        <v>1.15</v>
      </c>
      <c r="O32" s="14">
        <v>9.06</v>
      </c>
      <c r="P32" s="29">
        <f>SUM(D32:O32)</f>
        <v>52.989999999999995</v>
      </c>
    </row>
    <row r="33" spans="1:16" ht="16.5" customHeight="1">
      <c r="A33" s="8"/>
      <c r="B33" s="39" t="s">
        <v>27</v>
      </c>
      <c r="C33" s="43" t="s">
        <v>87</v>
      </c>
      <c r="D33" s="33" t="s">
        <v>81</v>
      </c>
      <c r="E33" s="33" t="s">
        <v>81</v>
      </c>
      <c r="F33" s="33" t="s">
        <v>81</v>
      </c>
      <c r="G33" s="33" t="s">
        <v>81</v>
      </c>
      <c r="H33" s="33" t="s">
        <v>81</v>
      </c>
      <c r="I33" s="33" t="s">
        <v>81</v>
      </c>
      <c r="J33" s="33" t="s">
        <v>81</v>
      </c>
      <c r="K33" s="33" t="s">
        <v>81</v>
      </c>
      <c r="L33" s="33" t="s">
        <v>81</v>
      </c>
      <c r="M33" s="33" t="s">
        <v>81</v>
      </c>
      <c r="N33" s="33" t="s">
        <v>81</v>
      </c>
      <c r="O33" s="33" t="s">
        <v>81</v>
      </c>
      <c r="P33" s="35">
        <f>SUM(D33:O33)</f>
        <v>0</v>
      </c>
    </row>
    <row r="34" spans="1:16" ht="16.5" customHeight="1">
      <c r="A34" s="8"/>
      <c r="B34" s="16" t="s">
        <v>28</v>
      </c>
      <c r="C34" s="44" t="s">
        <v>43</v>
      </c>
      <c r="D34" s="14">
        <v>4.64</v>
      </c>
      <c r="E34" s="14">
        <v>5.72</v>
      </c>
      <c r="F34" s="14">
        <v>5.96</v>
      </c>
      <c r="G34" s="14">
        <v>5.52</v>
      </c>
      <c r="H34" s="14">
        <v>1.48</v>
      </c>
      <c r="I34" s="14">
        <v>5.08</v>
      </c>
      <c r="J34" s="14">
        <v>2.68</v>
      </c>
      <c r="K34" s="14">
        <v>7.16</v>
      </c>
      <c r="L34" s="14">
        <v>2.52</v>
      </c>
      <c r="M34" s="14">
        <v>0</v>
      </c>
      <c r="N34" s="14">
        <v>0.8</v>
      </c>
      <c r="O34" s="14">
        <v>8.8</v>
      </c>
      <c r="P34" s="29">
        <f>SUM(D34:O34)</f>
        <v>50.36</v>
      </c>
    </row>
    <row r="35" spans="1:16" ht="16.5" customHeight="1">
      <c r="A35" s="8"/>
      <c r="B35" s="39" t="s">
        <v>28</v>
      </c>
      <c r="C35" s="43" t="s">
        <v>56</v>
      </c>
      <c r="D35" s="33">
        <v>2.96</v>
      </c>
      <c r="E35" s="33">
        <v>3.8</v>
      </c>
      <c r="F35" s="33">
        <v>1.64</v>
      </c>
      <c r="G35" s="33">
        <v>7.04</v>
      </c>
      <c r="H35" s="33">
        <v>4.68</v>
      </c>
      <c r="I35" s="33">
        <v>2.12</v>
      </c>
      <c r="J35" s="33">
        <v>4.8</v>
      </c>
      <c r="K35" s="33">
        <v>2.48</v>
      </c>
      <c r="L35" s="33">
        <v>8.68</v>
      </c>
      <c r="M35" s="33">
        <v>1.4</v>
      </c>
      <c r="N35" s="33">
        <v>7.48</v>
      </c>
      <c r="O35" s="33">
        <v>9.68</v>
      </c>
      <c r="P35" s="35">
        <f>SUM(D35:O35)</f>
        <v>56.76</v>
      </c>
    </row>
    <row r="36" spans="1:16" ht="15" customHeight="1">
      <c r="A36" s="63"/>
      <c r="B36" s="58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ht="13.5" customHeight="1">
      <c r="A37" s="52"/>
      <c r="B37" s="49"/>
      <c r="C37" s="5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51"/>
    </row>
    <row r="38" spans="1:16" ht="13.5" customHeight="1">
      <c r="A38" s="115" t="s">
        <v>85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ht="13.5" customHeight="1">
      <c r="A39" s="112" t="s">
        <v>75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</row>
    <row r="40" spans="1:16" ht="13.5" customHeight="1">
      <c r="A40" s="112" t="s">
        <v>82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</row>
    <row r="41" spans="1:16" ht="4.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</row>
    <row r="42" spans="1:16" ht="13.5" customHeight="1">
      <c r="A42" s="2"/>
      <c r="B42" s="3"/>
      <c r="C42" s="54" t="s">
        <v>48</v>
      </c>
      <c r="D42" s="22" t="s">
        <v>11</v>
      </c>
      <c r="E42" s="23" t="s">
        <v>12</v>
      </c>
      <c r="F42" s="23" t="s">
        <v>2</v>
      </c>
      <c r="G42" s="23" t="s">
        <v>3</v>
      </c>
      <c r="H42" s="23" t="s">
        <v>4</v>
      </c>
      <c r="I42" s="23" t="s">
        <v>5</v>
      </c>
      <c r="J42" s="23" t="s">
        <v>6</v>
      </c>
      <c r="K42" s="23" t="s">
        <v>13</v>
      </c>
      <c r="L42" s="23" t="s">
        <v>7</v>
      </c>
      <c r="M42" s="23" t="s">
        <v>8</v>
      </c>
      <c r="N42" s="23" t="s">
        <v>9</v>
      </c>
      <c r="O42" s="23" t="s">
        <v>10</v>
      </c>
      <c r="P42" s="4" t="s">
        <v>14</v>
      </c>
    </row>
    <row r="43" spans="1:16" ht="13.5" customHeight="1">
      <c r="A43" s="5" t="s">
        <v>0</v>
      </c>
      <c r="B43" s="91" t="s">
        <v>1</v>
      </c>
      <c r="C43" s="91" t="s">
        <v>40</v>
      </c>
      <c r="D43" s="92">
        <v>2016</v>
      </c>
      <c r="E43" s="92">
        <v>2016</v>
      </c>
      <c r="F43" s="93">
        <v>2016</v>
      </c>
      <c r="G43" s="93">
        <v>2016</v>
      </c>
      <c r="H43" s="93">
        <v>2016</v>
      </c>
      <c r="I43" s="93">
        <v>2016</v>
      </c>
      <c r="J43" s="93">
        <v>2016</v>
      </c>
      <c r="K43" s="93">
        <v>2016</v>
      </c>
      <c r="L43" s="93">
        <v>2016</v>
      </c>
      <c r="M43" s="93">
        <v>2016</v>
      </c>
      <c r="N43" s="93">
        <v>2016</v>
      </c>
      <c r="O43" s="93">
        <v>2016</v>
      </c>
      <c r="P43" s="94">
        <v>2016</v>
      </c>
    </row>
    <row r="44" spans="1:16" ht="13.5" customHeight="1" thickBot="1">
      <c r="A44" s="7"/>
      <c r="B44" s="95"/>
      <c r="C44" s="96" t="s">
        <v>41</v>
      </c>
      <c r="D44" s="97">
        <v>2015</v>
      </c>
      <c r="E44" s="97">
        <v>2015</v>
      </c>
      <c r="F44" s="98">
        <v>2015</v>
      </c>
      <c r="G44" s="98">
        <v>2015</v>
      </c>
      <c r="H44" s="98">
        <v>2015</v>
      </c>
      <c r="I44" s="98">
        <v>2015</v>
      </c>
      <c r="J44" s="98">
        <v>2015</v>
      </c>
      <c r="K44" s="98">
        <v>2015</v>
      </c>
      <c r="L44" s="98">
        <v>2015</v>
      </c>
      <c r="M44" s="98">
        <v>2015</v>
      </c>
      <c r="N44" s="98">
        <v>2015</v>
      </c>
      <c r="O44" s="98">
        <v>2015</v>
      </c>
      <c r="P44" s="99">
        <v>2015</v>
      </c>
    </row>
    <row r="45" spans="1:16" ht="16.5" customHeight="1" thickTop="1">
      <c r="A45" s="100" t="s">
        <v>31</v>
      </c>
      <c r="B45" s="16" t="s">
        <v>29</v>
      </c>
      <c r="C45" s="44" t="s">
        <v>73</v>
      </c>
      <c r="D45" s="14">
        <v>4.28</v>
      </c>
      <c r="E45" s="14">
        <v>4.4</v>
      </c>
      <c r="F45" s="14">
        <v>4.8</v>
      </c>
      <c r="G45" s="14">
        <v>4.52</v>
      </c>
      <c r="H45" s="14">
        <v>1.56</v>
      </c>
      <c r="I45" s="14">
        <v>6.6</v>
      </c>
      <c r="J45" s="14">
        <v>5.24</v>
      </c>
      <c r="K45" s="14">
        <v>5.16</v>
      </c>
      <c r="L45" s="14">
        <v>1.6</v>
      </c>
      <c r="M45" s="14">
        <v>0</v>
      </c>
      <c r="N45" s="14">
        <v>1.2</v>
      </c>
      <c r="O45" s="14">
        <v>7.44</v>
      </c>
      <c r="P45" s="29">
        <f aca="true" t="shared" si="2" ref="P45:P50">SUM(D45:O45)</f>
        <v>46.800000000000004</v>
      </c>
    </row>
    <row r="46" spans="1:16" ht="16.5" customHeight="1">
      <c r="A46" s="101"/>
      <c r="B46" s="39" t="s">
        <v>29</v>
      </c>
      <c r="C46" s="43" t="s">
        <v>57</v>
      </c>
      <c r="D46" s="33">
        <v>3.04</v>
      </c>
      <c r="E46" s="33">
        <v>4.44</v>
      </c>
      <c r="F46" s="33">
        <v>1.04</v>
      </c>
      <c r="G46" s="33">
        <v>10.6</v>
      </c>
      <c r="H46" s="33">
        <v>4.36</v>
      </c>
      <c r="I46" s="33">
        <v>5.08</v>
      </c>
      <c r="J46" s="33">
        <v>3.16</v>
      </c>
      <c r="K46" s="33">
        <v>1.76</v>
      </c>
      <c r="L46" s="33">
        <v>4.32</v>
      </c>
      <c r="M46" s="33">
        <v>1.68</v>
      </c>
      <c r="N46" s="33">
        <v>11.08</v>
      </c>
      <c r="O46" s="33">
        <v>11.84</v>
      </c>
      <c r="P46" s="35">
        <f t="shared" si="2"/>
        <v>62.39999999999999</v>
      </c>
    </row>
    <row r="47" spans="1:16" ht="16.5" customHeight="1">
      <c r="A47" s="30"/>
      <c r="B47" s="16" t="s">
        <v>30</v>
      </c>
      <c r="C47" s="44" t="s">
        <v>58</v>
      </c>
      <c r="D47" s="14">
        <v>4.44</v>
      </c>
      <c r="E47" s="14">
        <v>4.96</v>
      </c>
      <c r="F47" s="14">
        <v>3.28</v>
      </c>
      <c r="G47" s="14">
        <v>4.8</v>
      </c>
      <c r="H47" s="14">
        <v>3.12</v>
      </c>
      <c r="I47" s="14">
        <v>4.72</v>
      </c>
      <c r="J47" s="14">
        <v>6.4</v>
      </c>
      <c r="K47" s="14">
        <v>4.76</v>
      </c>
      <c r="L47" s="14">
        <v>1.56</v>
      </c>
      <c r="M47" s="14">
        <v>0</v>
      </c>
      <c r="N47" s="14">
        <v>1.04</v>
      </c>
      <c r="O47" s="14">
        <v>7.56</v>
      </c>
      <c r="P47" s="29">
        <f t="shared" si="2"/>
        <v>46.64</v>
      </c>
    </row>
    <row r="48" spans="1:16" ht="16.5" customHeight="1">
      <c r="A48" s="102"/>
      <c r="B48" s="46" t="s">
        <v>30</v>
      </c>
      <c r="C48" s="44" t="s">
        <v>43</v>
      </c>
      <c r="D48" s="56">
        <v>2.88</v>
      </c>
      <c r="E48" s="56">
        <v>5.16</v>
      </c>
      <c r="F48" s="56">
        <v>1.56</v>
      </c>
      <c r="G48" s="56">
        <v>7.04</v>
      </c>
      <c r="H48" s="56">
        <v>2.32</v>
      </c>
      <c r="I48" s="56">
        <v>3.24</v>
      </c>
      <c r="J48" s="56">
        <v>5.76</v>
      </c>
      <c r="K48" s="56">
        <v>2.44</v>
      </c>
      <c r="L48" s="56">
        <v>5.92</v>
      </c>
      <c r="M48" s="56">
        <v>1.32</v>
      </c>
      <c r="N48" s="56">
        <v>9.96</v>
      </c>
      <c r="O48" s="56">
        <v>19.6</v>
      </c>
      <c r="P48" s="57">
        <f t="shared" si="2"/>
        <v>67.2</v>
      </c>
    </row>
    <row r="49" spans="1:16" ht="16.5" customHeight="1">
      <c r="A49" s="31" t="s">
        <v>32</v>
      </c>
      <c r="B49" s="12" t="s">
        <v>32</v>
      </c>
      <c r="C49" s="2" t="s">
        <v>43</v>
      </c>
      <c r="D49" s="15">
        <v>4.32</v>
      </c>
      <c r="E49" s="15">
        <v>9.16</v>
      </c>
      <c r="F49" s="15">
        <v>6.84</v>
      </c>
      <c r="G49" s="15">
        <v>5.64</v>
      </c>
      <c r="H49" s="15">
        <v>2.4</v>
      </c>
      <c r="I49" s="15">
        <v>3.4</v>
      </c>
      <c r="J49" s="15">
        <v>3.68</v>
      </c>
      <c r="K49" s="15">
        <v>4.56</v>
      </c>
      <c r="L49" s="15">
        <v>2.12</v>
      </c>
      <c r="M49" s="15">
        <v>0</v>
      </c>
      <c r="N49" s="15">
        <v>0.76</v>
      </c>
      <c r="O49" s="15">
        <v>13.56</v>
      </c>
      <c r="P49" s="28">
        <f t="shared" si="2"/>
        <v>56.44</v>
      </c>
    </row>
    <row r="50" spans="1:16" ht="16.5" customHeight="1">
      <c r="A50" s="30"/>
      <c r="B50" s="38" t="s">
        <v>32</v>
      </c>
      <c r="C50" s="45" t="s">
        <v>59</v>
      </c>
      <c r="D50" s="33">
        <v>2.92</v>
      </c>
      <c r="E50" s="33">
        <v>3.08</v>
      </c>
      <c r="F50" s="33">
        <v>2.32</v>
      </c>
      <c r="G50" s="33">
        <v>8.44</v>
      </c>
      <c r="H50" s="33">
        <v>6.68</v>
      </c>
      <c r="I50" s="33">
        <v>7.12</v>
      </c>
      <c r="J50" s="33">
        <v>6.8</v>
      </c>
      <c r="K50" s="33">
        <v>3.56</v>
      </c>
      <c r="L50" s="33">
        <v>7.92</v>
      </c>
      <c r="M50" s="33">
        <v>2.88</v>
      </c>
      <c r="N50" s="33">
        <v>10.4</v>
      </c>
      <c r="O50" s="33">
        <v>9.72</v>
      </c>
      <c r="P50" s="35">
        <f t="shared" si="2"/>
        <v>71.84</v>
      </c>
    </row>
    <row r="51" spans="1:16" ht="15.75" customHeight="1">
      <c r="A51" s="8"/>
      <c r="B51" s="9" t="s">
        <v>33</v>
      </c>
      <c r="C51" s="42" t="s">
        <v>47</v>
      </c>
      <c r="D51" s="14">
        <v>4.56</v>
      </c>
      <c r="E51" s="14">
        <v>5.44</v>
      </c>
      <c r="F51" s="14">
        <v>8.28</v>
      </c>
      <c r="G51" s="14">
        <v>5.6</v>
      </c>
      <c r="H51" s="14">
        <v>3.88</v>
      </c>
      <c r="I51" s="14">
        <v>4</v>
      </c>
      <c r="J51" s="14">
        <v>3.08</v>
      </c>
      <c r="K51" s="14">
        <v>5.28</v>
      </c>
      <c r="L51" s="14">
        <v>5.6</v>
      </c>
      <c r="M51" s="14">
        <v>0</v>
      </c>
      <c r="N51" s="14">
        <v>1.6</v>
      </c>
      <c r="O51" s="14">
        <v>10</v>
      </c>
      <c r="P51" s="29">
        <f aca="true" t="shared" si="3" ref="P51:P60">SUM(D51:O51)</f>
        <v>57.32000000000001</v>
      </c>
    </row>
    <row r="52" spans="1:16" ht="15.75" customHeight="1">
      <c r="A52" s="8"/>
      <c r="B52" s="55" t="s">
        <v>33</v>
      </c>
      <c r="C52" s="42" t="s">
        <v>60</v>
      </c>
      <c r="D52" s="56">
        <v>4.24</v>
      </c>
      <c r="E52" s="56">
        <v>3.64</v>
      </c>
      <c r="F52" s="56">
        <v>3.64</v>
      </c>
      <c r="G52" s="56">
        <v>13.4</v>
      </c>
      <c r="H52" s="56">
        <v>5.8</v>
      </c>
      <c r="I52" s="56">
        <v>5.08</v>
      </c>
      <c r="J52" s="56">
        <v>5.08</v>
      </c>
      <c r="K52" s="56">
        <v>1.6</v>
      </c>
      <c r="L52" s="56">
        <v>10.32</v>
      </c>
      <c r="M52" s="56">
        <v>2.6</v>
      </c>
      <c r="N52" s="56">
        <v>12.16</v>
      </c>
      <c r="O52" s="56">
        <v>13.12</v>
      </c>
      <c r="P52" s="57">
        <f t="shared" si="3"/>
        <v>80.68</v>
      </c>
    </row>
    <row r="53" spans="1:16" ht="16.5" customHeight="1">
      <c r="A53" s="31" t="s">
        <v>35</v>
      </c>
      <c r="B53" s="12" t="s">
        <v>34</v>
      </c>
      <c r="C53" s="2" t="s">
        <v>61</v>
      </c>
      <c r="D53" s="15">
        <v>4.24</v>
      </c>
      <c r="E53" s="15">
        <v>5.56</v>
      </c>
      <c r="F53" s="15">
        <v>4.84</v>
      </c>
      <c r="G53" s="15">
        <v>3.6</v>
      </c>
      <c r="H53" s="15">
        <v>2.96</v>
      </c>
      <c r="I53" s="15">
        <v>3.16</v>
      </c>
      <c r="J53" s="15">
        <v>3.68</v>
      </c>
      <c r="K53" s="15">
        <v>6.44</v>
      </c>
      <c r="L53" s="15">
        <v>4.48</v>
      </c>
      <c r="M53" s="15">
        <v>0</v>
      </c>
      <c r="N53" s="15">
        <v>0.88</v>
      </c>
      <c r="O53" s="15">
        <v>8.56</v>
      </c>
      <c r="P53" s="26">
        <f t="shared" si="3"/>
        <v>48.40000000000001</v>
      </c>
    </row>
    <row r="54" spans="1:16" ht="16.5" customHeight="1">
      <c r="A54" s="11"/>
      <c r="B54" s="38" t="s">
        <v>34</v>
      </c>
      <c r="C54" s="45" t="s">
        <v>62</v>
      </c>
      <c r="D54" s="33">
        <v>2.16</v>
      </c>
      <c r="E54" s="33">
        <v>3.8</v>
      </c>
      <c r="F54" s="33">
        <v>2.4</v>
      </c>
      <c r="G54" s="33">
        <v>8.56</v>
      </c>
      <c r="H54" s="33">
        <v>2.6</v>
      </c>
      <c r="I54" s="33">
        <v>3.36</v>
      </c>
      <c r="J54" s="33">
        <v>4.96</v>
      </c>
      <c r="K54" s="33">
        <v>4.96</v>
      </c>
      <c r="L54" s="33">
        <v>6.48</v>
      </c>
      <c r="M54" s="33">
        <v>1.04</v>
      </c>
      <c r="N54" s="33">
        <v>8.76</v>
      </c>
      <c r="O54" s="33">
        <v>12</v>
      </c>
      <c r="P54" s="36">
        <f t="shared" si="3"/>
        <v>61.08</v>
      </c>
    </row>
    <row r="55" spans="1:16" ht="16.5" customHeight="1">
      <c r="A55" s="31" t="s">
        <v>36</v>
      </c>
      <c r="B55" s="12" t="s">
        <v>77</v>
      </c>
      <c r="C55" s="2" t="s">
        <v>65</v>
      </c>
      <c r="D55" s="15">
        <v>4.36</v>
      </c>
      <c r="E55" s="15">
        <v>6.76</v>
      </c>
      <c r="F55" s="15">
        <v>6.64</v>
      </c>
      <c r="G55" s="15">
        <v>5.4</v>
      </c>
      <c r="H55" s="15">
        <v>3.68</v>
      </c>
      <c r="I55" s="15">
        <v>5.76</v>
      </c>
      <c r="J55" s="15">
        <v>8.32</v>
      </c>
      <c r="K55" s="15">
        <v>4.92</v>
      </c>
      <c r="L55" s="15">
        <v>0.92</v>
      </c>
      <c r="M55" s="15">
        <v>0</v>
      </c>
      <c r="N55" s="15">
        <v>0.6</v>
      </c>
      <c r="O55" s="17">
        <v>10.92</v>
      </c>
      <c r="P55" s="28">
        <f t="shared" si="3"/>
        <v>58.28000000000001</v>
      </c>
    </row>
    <row r="56" spans="1:16" ht="16.5" customHeight="1">
      <c r="A56" s="11"/>
      <c r="B56" s="38" t="s">
        <v>77</v>
      </c>
      <c r="C56" s="45" t="s">
        <v>66</v>
      </c>
      <c r="D56" s="33">
        <v>3.12</v>
      </c>
      <c r="E56" s="33">
        <v>2.84</v>
      </c>
      <c r="F56" s="33">
        <v>3.32</v>
      </c>
      <c r="G56" s="33">
        <v>6.16</v>
      </c>
      <c r="H56" s="33">
        <v>5.8</v>
      </c>
      <c r="I56" s="33">
        <v>7.68</v>
      </c>
      <c r="J56" s="33">
        <v>3.72</v>
      </c>
      <c r="K56" s="33">
        <v>1.64</v>
      </c>
      <c r="L56" s="33">
        <v>6.8</v>
      </c>
      <c r="M56" s="33">
        <v>1.96</v>
      </c>
      <c r="N56" s="33">
        <v>11.32</v>
      </c>
      <c r="O56" s="37">
        <v>9.68</v>
      </c>
      <c r="P56" s="35">
        <f>SUM(D56:O56)</f>
        <v>64.03999999999999</v>
      </c>
    </row>
    <row r="57" spans="1:16" ht="16.5" customHeight="1">
      <c r="A57" s="30" t="s">
        <v>39</v>
      </c>
      <c r="B57" s="9" t="s">
        <v>37</v>
      </c>
      <c r="C57" s="42" t="s">
        <v>63</v>
      </c>
      <c r="D57" s="14">
        <v>3.4</v>
      </c>
      <c r="E57" s="14">
        <v>3.08</v>
      </c>
      <c r="F57" s="14">
        <v>6.04</v>
      </c>
      <c r="G57" s="14">
        <v>4.48</v>
      </c>
      <c r="H57" s="14">
        <v>1.64</v>
      </c>
      <c r="I57" s="14">
        <v>4.12</v>
      </c>
      <c r="J57" s="14">
        <v>5.36</v>
      </c>
      <c r="K57" s="14">
        <v>2.24</v>
      </c>
      <c r="L57" s="14">
        <v>2.04</v>
      </c>
      <c r="M57" s="14">
        <v>0</v>
      </c>
      <c r="N57" s="14">
        <v>1.68</v>
      </c>
      <c r="O57" s="17">
        <v>5.2</v>
      </c>
      <c r="P57" s="29">
        <f t="shared" si="3"/>
        <v>39.28</v>
      </c>
    </row>
    <row r="58" spans="1:16" ht="16.5" customHeight="1">
      <c r="A58" s="30"/>
      <c r="B58" s="40" t="s">
        <v>37</v>
      </c>
      <c r="C58" s="62"/>
      <c r="D58" s="33">
        <v>2.68</v>
      </c>
      <c r="E58" s="33">
        <v>4.6</v>
      </c>
      <c r="F58" s="33">
        <v>2.16</v>
      </c>
      <c r="G58" s="33">
        <v>6.884</v>
      </c>
      <c r="H58" s="33">
        <v>4.12</v>
      </c>
      <c r="I58" s="33">
        <v>1.52</v>
      </c>
      <c r="J58" s="33">
        <v>6.32</v>
      </c>
      <c r="K58" s="33">
        <v>1.56</v>
      </c>
      <c r="L58" s="33">
        <v>3.04</v>
      </c>
      <c r="M58" s="33">
        <v>3.12</v>
      </c>
      <c r="N58" s="33">
        <v>8.36</v>
      </c>
      <c r="O58" s="37">
        <v>16</v>
      </c>
      <c r="P58" s="35">
        <f t="shared" si="3"/>
        <v>60.364</v>
      </c>
    </row>
    <row r="59" spans="1:16" ht="16.5" customHeight="1">
      <c r="A59" s="8"/>
      <c r="B59" s="9" t="s">
        <v>38</v>
      </c>
      <c r="C59" s="42" t="s">
        <v>64</v>
      </c>
      <c r="D59" s="14">
        <v>3.64</v>
      </c>
      <c r="E59" s="14">
        <v>3.8</v>
      </c>
      <c r="F59" s="14">
        <v>5.48</v>
      </c>
      <c r="G59" s="14">
        <v>6.36</v>
      </c>
      <c r="H59" s="14">
        <v>1.36</v>
      </c>
      <c r="I59" s="14">
        <v>4.72</v>
      </c>
      <c r="J59" s="14">
        <v>5.48</v>
      </c>
      <c r="K59" s="14">
        <v>1.44</v>
      </c>
      <c r="L59" s="14">
        <v>1.44</v>
      </c>
      <c r="M59" s="14">
        <v>0</v>
      </c>
      <c r="N59" s="14">
        <v>1.84</v>
      </c>
      <c r="O59" s="17">
        <v>6.48</v>
      </c>
      <c r="P59" s="29">
        <f t="shared" si="3"/>
        <v>42.040000000000006</v>
      </c>
    </row>
    <row r="60" spans="1:16" ht="16.5" customHeight="1">
      <c r="A60" s="11"/>
      <c r="B60" s="38" t="s">
        <v>38</v>
      </c>
      <c r="C60" s="45"/>
      <c r="D60" s="33">
        <v>2.88</v>
      </c>
      <c r="E60" s="33">
        <v>4.32</v>
      </c>
      <c r="F60" s="33">
        <v>2.04</v>
      </c>
      <c r="G60" s="33">
        <v>7.56</v>
      </c>
      <c r="H60" s="33">
        <v>6.44</v>
      </c>
      <c r="I60" s="33">
        <v>1.44</v>
      </c>
      <c r="J60" s="33">
        <v>5.24</v>
      </c>
      <c r="K60" s="33">
        <v>3</v>
      </c>
      <c r="L60" s="33">
        <v>3.96</v>
      </c>
      <c r="M60" s="33">
        <v>1.32</v>
      </c>
      <c r="N60" s="33">
        <v>8.32</v>
      </c>
      <c r="O60" s="37">
        <v>14</v>
      </c>
      <c r="P60" s="35">
        <f t="shared" si="3"/>
        <v>60.52</v>
      </c>
    </row>
    <row r="61" spans="1:16" ht="16.5" customHeight="1">
      <c r="A61" s="52"/>
      <c r="B61" s="49"/>
      <c r="C61" s="50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51"/>
    </row>
    <row r="62" spans="1:16" ht="16.5" customHeight="1">
      <c r="A62" s="52"/>
      <c r="B62" s="49"/>
      <c r="C62" s="105"/>
      <c r="D62" s="106" t="s">
        <v>90</v>
      </c>
      <c r="E62" s="107"/>
      <c r="F62" s="107"/>
      <c r="G62" s="107"/>
      <c r="H62" s="108"/>
      <c r="I62" s="109"/>
      <c r="J62" s="109"/>
      <c r="K62" s="110"/>
      <c r="L62" s="110"/>
      <c r="M62" s="110"/>
      <c r="N62" s="111"/>
      <c r="O62" s="74"/>
      <c r="P62" s="51"/>
    </row>
    <row r="63" spans="1:16" ht="16.5" customHeight="1">
      <c r="A63" s="52"/>
      <c r="B63" s="49"/>
      <c r="C63" s="50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51"/>
    </row>
    <row r="64" spans="1:16" ht="12" customHeight="1">
      <c r="A64" s="86"/>
      <c r="B64" s="84"/>
      <c r="C64" s="85"/>
      <c r="D64" s="80" t="s">
        <v>11</v>
      </c>
      <c r="E64" s="80" t="s">
        <v>12</v>
      </c>
      <c r="F64" s="80" t="s">
        <v>2</v>
      </c>
      <c r="G64" s="80" t="s">
        <v>3</v>
      </c>
      <c r="H64" s="80" t="s">
        <v>4</v>
      </c>
      <c r="I64" s="80" t="s">
        <v>5</v>
      </c>
      <c r="J64" s="80" t="s">
        <v>6</v>
      </c>
      <c r="K64" s="80" t="s">
        <v>13</v>
      </c>
      <c r="L64" s="80" t="s">
        <v>7</v>
      </c>
      <c r="M64" s="80" t="s">
        <v>8</v>
      </c>
      <c r="N64" s="80" t="s">
        <v>9</v>
      </c>
      <c r="O64" s="81" t="s">
        <v>10</v>
      </c>
      <c r="P64" s="80" t="s">
        <v>14</v>
      </c>
    </row>
    <row r="65" spans="1:16" ht="16.5" customHeight="1">
      <c r="A65" s="87"/>
      <c r="B65" s="104"/>
      <c r="C65" s="77">
        <v>2016</v>
      </c>
      <c r="D65" s="82">
        <f>104.49/22</f>
        <v>4.749545454545454</v>
      </c>
      <c r="E65" s="82">
        <f>117.02/22</f>
        <v>5.319090909090909</v>
      </c>
      <c r="F65" s="82">
        <f>132.15/22</f>
        <v>6.006818181818182</v>
      </c>
      <c r="G65" s="82">
        <f>120.61/22</f>
        <v>5.482272727272727</v>
      </c>
      <c r="H65" s="82">
        <f>49.98/22</f>
        <v>2.2718181818181815</v>
      </c>
      <c r="I65" s="82">
        <f>96.66/22</f>
        <v>4.393636363636364</v>
      </c>
      <c r="J65" s="82">
        <f>110.41/22</f>
        <v>5.018636363636364</v>
      </c>
      <c r="K65" s="82">
        <f>115.24/22</f>
        <v>5.238181818181818</v>
      </c>
      <c r="L65" s="82">
        <f>55.87/22</f>
        <v>2.5395454545454546</v>
      </c>
      <c r="M65" s="103">
        <v>0.007</v>
      </c>
      <c r="N65" s="82">
        <f>23.29/22</f>
        <v>1.0586363636363636</v>
      </c>
      <c r="O65" s="83">
        <f>173.11/22</f>
        <v>7.868636363636364</v>
      </c>
      <c r="P65" s="82">
        <f>SUM(D65:O65)</f>
        <v>49.953818181818185</v>
      </c>
    </row>
    <row r="66" spans="1:16" ht="15">
      <c r="A66" s="88"/>
      <c r="B66" s="78"/>
      <c r="C66" s="79">
        <v>2015</v>
      </c>
      <c r="D66" s="75">
        <f>59.73/20</f>
        <v>2.9865</v>
      </c>
      <c r="E66" s="75">
        <v>4.08</v>
      </c>
      <c r="F66" s="75">
        <f>46.21/21</f>
        <v>2.2004761904761905</v>
      </c>
      <c r="G66" s="75">
        <f>171.02/21</f>
        <v>8.143809523809525</v>
      </c>
      <c r="H66" s="75">
        <f>93.32/21</f>
        <v>4.443809523809524</v>
      </c>
      <c r="I66" s="75">
        <f>75.13/21</f>
        <v>3.5776190476190473</v>
      </c>
      <c r="J66" s="75">
        <f>106.39/21</f>
        <v>5.066190476190476</v>
      </c>
      <c r="K66" s="75">
        <f>66.19/21</f>
        <v>3.151904761904762</v>
      </c>
      <c r="L66" s="75">
        <f>133.93/21</f>
        <v>6.3776190476190475</v>
      </c>
      <c r="M66" s="75">
        <f>38.67/21</f>
        <v>1.8414285714285714</v>
      </c>
      <c r="N66" s="75">
        <v>9.59</v>
      </c>
      <c r="O66" s="76">
        <v>14.84</v>
      </c>
      <c r="P66" s="75">
        <f>SUM(D66:O66)</f>
        <v>66.29935714285715</v>
      </c>
    </row>
    <row r="67" spans="1:7" ht="15">
      <c r="A67" s="90" t="s">
        <v>83</v>
      </c>
      <c r="B67" s="90"/>
      <c r="C67" s="90"/>
      <c r="D67" s="90"/>
      <c r="E67" s="90"/>
      <c r="F67" s="90"/>
      <c r="G67" s="90"/>
    </row>
    <row r="68" spans="1:16" ht="15">
      <c r="A68" s="118" t="s">
        <v>89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</row>
    <row r="70" spans="1:16" s="89" customFormat="1" ht="15">
      <c r="A70" s="116" t="s">
        <v>67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</row>
    <row r="71" spans="1:16" s="89" customFormat="1" ht="15">
      <c r="A71" s="116" t="s">
        <v>68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</row>
    <row r="72" spans="1:16" s="89" customFormat="1" ht="15">
      <c r="A72" s="116" t="s">
        <v>69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</row>
    <row r="73" spans="1:16" s="89" customFormat="1" ht="15">
      <c r="A73" s="116" t="s">
        <v>70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</row>
    <row r="74" spans="1:16" s="89" customFormat="1" ht="15">
      <c r="A74" s="117" t="s">
        <v>71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</row>
    <row r="75" spans="1:16" s="89" customFormat="1" ht="15">
      <c r="A75" s="116" t="s">
        <v>72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</row>
    <row r="76" s="89" customFormat="1" ht="15"/>
    <row r="77" s="89" customFormat="1" ht="15"/>
  </sheetData>
  <sheetProtection/>
  <mergeCells count="13">
    <mergeCell ref="A71:P71"/>
    <mergeCell ref="A72:P72"/>
    <mergeCell ref="A73:P73"/>
    <mergeCell ref="A74:P74"/>
    <mergeCell ref="A75:P75"/>
    <mergeCell ref="A68:P68"/>
    <mergeCell ref="A70:P70"/>
    <mergeCell ref="A40:P40"/>
    <mergeCell ref="A1:P1"/>
    <mergeCell ref="A2:P2"/>
    <mergeCell ref="A3:P3"/>
    <mergeCell ref="A38:P38"/>
    <mergeCell ref="A39:P39"/>
  </mergeCells>
  <hyperlinks>
    <hyperlink ref="A74" r:id="rId1" display="www.cpyrwma.alabama.gov"/>
  </hyperlinks>
  <printOptions/>
  <pageMargins left="0.51" right="0.1" top="0.25" bottom="0.33" header="0.29" footer="0.25"/>
  <pageSetup horizontalDpi="600" verticalDpi="600" orientation="landscape" r:id="rId2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Admin Assistant</cp:lastModifiedBy>
  <cp:lastPrinted>2017-01-02T17:45:52Z</cp:lastPrinted>
  <dcterms:created xsi:type="dcterms:W3CDTF">2012-07-31T20:34:28Z</dcterms:created>
  <dcterms:modified xsi:type="dcterms:W3CDTF">2017-01-02T17:46:49Z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